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293" lockStructure="1"/>
  <bookViews>
    <workbookView xWindow="120" yWindow="105" windowWidth="15570" windowHeight="9810"/>
  </bookViews>
  <sheets>
    <sheet name="Page 1" sheetId="1" r:id="rId1"/>
    <sheet name="Page 2" sheetId="2" r:id="rId2"/>
  </sheets>
  <definedNames>
    <definedName name="_xlnm.Print_Area" localSheetId="0">'Page 1'!$A$1:$N$20</definedName>
    <definedName name="_xlnm.Print_Area" localSheetId="1">'Page 2'!$A$1:$M$16</definedName>
  </definedNames>
  <calcPr calcId="144525"/>
</workbook>
</file>

<file path=xl/calcChain.xml><?xml version="1.0" encoding="utf-8"?>
<calcChain xmlns="http://schemas.openxmlformats.org/spreadsheetml/2006/main">
  <c r="E13" i="2" l="1"/>
  <c r="F13" i="2"/>
  <c r="N14" i="1" l="1"/>
  <c r="N11" i="1"/>
  <c r="L14" i="1"/>
  <c r="L11" i="1"/>
  <c r="D14" i="1" l="1"/>
  <c r="F14" i="1"/>
  <c r="G14" i="1"/>
  <c r="I14" i="1"/>
  <c r="J14" i="1"/>
  <c r="N17" i="1"/>
  <c r="L17" i="1"/>
  <c r="J17" i="1"/>
  <c r="I17" i="1"/>
  <c r="G17" i="1"/>
  <c r="F17" i="1"/>
  <c r="D17" i="1"/>
  <c r="J11" i="1"/>
  <c r="I11" i="1"/>
  <c r="G11" i="1"/>
  <c r="F11" i="1"/>
  <c r="D11" i="1"/>
  <c r="K13" i="2" l="1"/>
  <c r="H13" i="2"/>
  <c r="C13" i="2"/>
  <c r="M9" i="2"/>
  <c r="I9" i="2"/>
  <c r="F9" i="2"/>
  <c r="K9" i="2"/>
  <c r="H9" i="2"/>
</calcChain>
</file>

<file path=xl/sharedStrings.xml><?xml version="1.0" encoding="utf-8"?>
<sst xmlns="http://schemas.openxmlformats.org/spreadsheetml/2006/main" count="103" uniqueCount="70">
  <si>
    <t xml:space="preserve">LAB </t>
  </si>
  <si>
    <t>Grade 1</t>
  </si>
  <si>
    <t>Grade 2</t>
  </si>
  <si>
    <t>Grade 3</t>
  </si>
  <si>
    <t>Grade 4</t>
  </si>
  <si>
    <t>1.25 – 2.5 x ULN</t>
  </si>
  <si>
    <t>NA</t>
  </si>
  <si>
    <t>&lt;7.0 g/dL</t>
  </si>
  <si>
    <t>Decrease Relative to Baseline</t>
  </si>
  <si>
    <t>2.6 – 5.0 x ULN</t>
  </si>
  <si>
    <t>5.1 – 10.0 x ULN</t>
  </si>
  <si>
    <t>&gt; 10.0 x ULN</t>
  </si>
  <si>
    <t>-</t>
  </si>
  <si>
    <r>
      <t xml:space="preserve"> </t>
    </r>
    <r>
      <rPr>
        <sz val="11"/>
        <color theme="1"/>
        <rFont val="Calibri"/>
        <family val="2"/>
      </rPr>
      <t>≤</t>
    </r>
  </si>
  <si>
    <t xml:space="preserve">OR                                            10.0-10.9 g/dL   </t>
  </si>
  <si>
    <t xml:space="preserve">OR                                                  9.0-9.9g/dL                 </t>
  </si>
  <si>
    <t xml:space="preserve">OR                                               7.0-8.9 g/dL                    </t>
  </si>
  <si>
    <t>1.1 – 1.3 x ULN</t>
  </si>
  <si>
    <t>1.4-1.8 x ULN</t>
  </si>
  <si>
    <t>1.9-3.4 x ULN</t>
  </si>
  <si>
    <t>QC Sign-Off: ________________________________</t>
  </si>
  <si>
    <t>≥ 3.5 x ULN</t>
  </si>
  <si>
    <t xml:space="preserve">5 – 9% </t>
  </si>
  <si>
    <t xml:space="preserve">10 – 19% </t>
  </si>
  <si>
    <r>
      <rPr>
        <sz val="11"/>
        <color theme="1"/>
        <rFont val="Arial"/>
        <family val="2"/>
      </rPr>
      <t>≥</t>
    </r>
    <r>
      <rPr>
        <sz val="11"/>
        <color theme="1"/>
        <rFont val="Calibri"/>
        <family val="2"/>
        <scheme val="minor"/>
      </rPr>
      <t>20%  OR Aggressive intervention indicated [e.g., tube feeding or total parenteral nutrition (TPN)]</t>
    </r>
  </si>
  <si>
    <t>PTID:</t>
  </si>
  <si>
    <t>999-99999-9</t>
  </si>
  <si>
    <t>Staff Initials:</t>
  </si>
  <si>
    <t>XX</t>
  </si>
  <si>
    <t>2.5 – 3.4 g/dL</t>
  </si>
  <si>
    <t>3.5 – 4.4 g/dL</t>
  </si>
  <si>
    <r>
      <rPr>
        <sz val="11"/>
        <color theme="1"/>
        <rFont val="Arial"/>
        <family val="2"/>
      </rPr>
      <t>≥</t>
    </r>
    <r>
      <rPr>
        <sz val="11"/>
        <color theme="1"/>
        <rFont val="Calibri"/>
        <family val="2"/>
        <scheme val="minor"/>
      </rPr>
      <t>4.5 g/dL</t>
    </r>
  </si>
  <si>
    <t>Baseline Weight (kg):</t>
  </si>
  <si>
    <t xml:space="preserve">ULN: </t>
  </si>
  <si>
    <t>&gt;</t>
  </si>
  <si>
    <t>≥</t>
  </si>
  <si>
    <t>1,000 – 1,300</t>
  </si>
  <si>
    <t>600 – 650</t>
  </si>
  <si>
    <t>750-999</t>
  </si>
  <si>
    <t>500-599</t>
  </si>
  <si>
    <t>500-749</t>
  </si>
  <si>
    <t>350-499</t>
  </si>
  <si>
    <t>&lt;500</t>
  </si>
  <si>
    <t>&lt;350</t>
  </si>
  <si>
    <t>NA, grade by absolute value only</t>
  </si>
  <si>
    <t>100.000 – 124.999</t>
  </si>
  <si>
    <t>50.000-99.999</t>
  </si>
  <si>
    <t>2.000 – 2.500</t>
  </si>
  <si>
    <t>1.500-1.999</t>
  </si>
  <si>
    <t>1.000-1.499</t>
  </si>
  <si>
    <t>&lt;1.000</t>
  </si>
  <si>
    <t>&lt;25.000</t>
  </si>
  <si>
    <t>25.000-49.999</t>
  </si>
  <si>
    <r>
      <rPr>
        <b/>
        <u/>
        <sz val="11"/>
        <color theme="1"/>
        <rFont val="Arial Narrow"/>
        <family val="2"/>
      </rPr>
      <t>Instructions:</t>
    </r>
    <r>
      <rPr>
        <sz val="11"/>
        <color theme="1"/>
        <rFont val="Arial Narrow"/>
        <family val="2"/>
      </rPr>
      <t xml:space="preserve">  In cell A16, specify whether mmol/L or mg/dL will be used for measuring creatinine by deleting the measurement not used. Enter the site-specific Upper Limits of Normal (ULN) for ALT, AST, and Creatinine (rounded to one decimel point) into cells C10, C13, and C16, respectively.  This will generate site-specific ranges for these measurements which will be gradable AEs during follow-up.  In the event that a lab value falls in between calculated grade ranges or two ranges overlap, always grade up to the higher of the two grades.  Print and post in the clinic for reference as needed.
 </t>
    </r>
  </si>
  <si>
    <r>
      <rPr>
        <b/>
        <u/>
        <sz val="11"/>
        <color theme="1"/>
        <rFont val="Arial Narrow"/>
        <family val="2"/>
      </rPr>
      <t>Instructions:</t>
    </r>
    <r>
      <rPr>
        <sz val="11"/>
        <color theme="1"/>
        <rFont val="Arial Narrow"/>
        <family val="2"/>
      </rPr>
      <t xml:space="preserve">  At enrollment, enter the participant baseline weight into cell B7 in kilograms, rounded to one decimal point.  Enter baseline hemoglobin values into cell B11 in g/dL, rounded to one decimal point.  This will generate participant-specific ranges for these measurements which will be gradable AEs during follow-up.    In the event that a lab value falls in between calculated grade ranges or two ranges overlap, always grade up to the higher of the two grades. Print, obtain QC sign-off, and file in the participant's study notebook. 
 </t>
    </r>
  </si>
  <si>
    <r>
      <t>*10</t>
    </r>
    <r>
      <rPr>
        <vertAlign val="superscript"/>
        <sz val="11"/>
        <color theme="1"/>
        <rFont val="Calibri"/>
        <family val="2"/>
        <scheme val="minor"/>
      </rPr>
      <t>3</t>
    </r>
    <r>
      <rPr>
        <sz val="11"/>
        <color theme="1"/>
        <rFont val="Calibri"/>
        <family val="2"/>
        <scheme val="minor"/>
      </rPr>
      <t>/mm3 = 10</t>
    </r>
    <r>
      <rPr>
        <vertAlign val="superscript"/>
        <sz val="11"/>
        <color theme="1"/>
        <rFont val="Calibri"/>
        <family val="2"/>
        <scheme val="minor"/>
      </rPr>
      <t>9</t>
    </r>
    <r>
      <rPr>
        <sz val="11"/>
        <color theme="1"/>
        <rFont val="Calibri"/>
        <family val="2"/>
        <scheme val="minor"/>
      </rPr>
      <t>/L = 10</t>
    </r>
    <r>
      <rPr>
        <vertAlign val="superscript"/>
        <sz val="11"/>
        <color theme="1"/>
        <rFont val="Calibri"/>
        <family val="2"/>
        <scheme val="minor"/>
      </rPr>
      <t>3</t>
    </r>
    <r>
      <rPr>
        <sz val="11"/>
        <color theme="1"/>
        <rFont val="Calibri"/>
        <family val="2"/>
        <scheme val="minor"/>
      </rPr>
      <t>/µl</t>
    </r>
  </si>
  <si>
    <r>
      <t xml:space="preserve">Absolute neutrophil count </t>
    </r>
    <r>
      <rPr>
        <sz val="11"/>
        <color theme="1"/>
        <rFont val="Calibri"/>
        <family val="2"/>
        <scheme val="minor"/>
      </rPr>
      <t xml:space="preserve"> (cells/mm</t>
    </r>
    <r>
      <rPr>
        <vertAlign val="superscript"/>
        <sz val="11"/>
        <color theme="1"/>
        <rFont val="Calibri"/>
        <family val="2"/>
        <scheme val="minor"/>
      </rPr>
      <t>3</t>
    </r>
    <r>
      <rPr>
        <sz val="11"/>
        <color theme="1"/>
        <rFont val="Calibri"/>
        <family val="2"/>
        <scheme val="minor"/>
      </rPr>
      <t>)</t>
    </r>
  </si>
  <si>
    <r>
      <t xml:space="preserve">Platelets, decreased </t>
    </r>
    <r>
      <rPr>
        <sz val="11"/>
        <color theme="1"/>
        <rFont val="Calibri"/>
        <family val="2"/>
        <scheme val="minor"/>
      </rPr>
      <t>(x10</t>
    </r>
    <r>
      <rPr>
        <vertAlign val="superscript"/>
        <sz val="11"/>
        <color theme="1"/>
        <rFont val="Calibri"/>
        <family val="2"/>
        <scheme val="minor"/>
      </rPr>
      <t>3</t>
    </r>
    <r>
      <rPr>
        <sz val="11"/>
        <color theme="1"/>
        <rFont val="Calibri"/>
        <family val="2"/>
        <scheme val="minor"/>
      </rPr>
      <t>/mm</t>
    </r>
    <r>
      <rPr>
        <vertAlign val="superscript"/>
        <sz val="10"/>
        <color theme="1"/>
        <rFont val="Calibri"/>
        <family val="2"/>
        <scheme val="minor"/>
      </rPr>
      <t>3</t>
    </r>
    <r>
      <rPr>
        <sz val="11"/>
        <color theme="1"/>
        <rFont val="Calibri"/>
        <family val="2"/>
        <scheme val="minor"/>
      </rPr>
      <t>)*</t>
    </r>
  </si>
  <si>
    <r>
      <t>WBC, decreased</t>
    </r>
    <r>
      <rPr>
        <sz val="11"/>
        <color theme="1"/>
        <rFont val="Calibri"/>
        <family val="2"/>
        <scheme val="minor"/>
      </rPr>
      <t xml:space="preserve"> (x10</t>
    </r>
    <r>
      <rPr>
        <vertAlign val="superscript"/>
        <sz val="11"/>
        <color theme="1"/>
        <rFont val="Calibri"/>
        <family val="2"/>
        <scheme val="minor"/>
      </rPr>
      <t>3</t>
    </r>
    <r>
      <rPr>
        <sz val="11"/>
        <color theme="1"/>
        <rFont val="Calibri"/>
        <family val="2"/>
        <scheme val="minor"/>
      </rPr>
      <t>/mm</t>
    </r>
    <r>
      <rPr>
        <vertAlign val="superscript"/>
        <sz val="11"/>
        <color theme="1"/>
        <rFont val="Calibri"/>
        <family val="2"/>
        <scheme val="minor"/>
      </rPr>
      <t>3</t>
    </r>
    <r>
      <rPr>
        <sz val="11"/>
        <color theme="1"/>
        <rFont val="Calibri"/>
        <family val="2"/>
        <scheme val="minor"/>
      </rPr>
      <t>)*</t>
    </r>
  </si>
  <si>
    <r>
      <t xml:space="preserve">Absolute lymphocyte count </t>
    </r>
    <r>
      <rPr>
        <sz val="11"/>
        <color theme="1"/>
        <rFont val="Calibri"/>
        <family val="2"/>
        <scheme val="minor"/>
      </rPr>
      <t>(cells/mm</t>
    </r>
    <r>
      <rPr>
        <vertAlign val="superscript"/>
        <sz val="11"/>
        <color theme="1"/>
        <rFont val="Calibri"/>
        <family val="2"/>
        <scheme val="minor"/>
      </rPr>
      <t>3</t>
    </r>
    <r>
      <rPr>
        <sz val="11"/>
        <color theme="1"/>
        <rFont val="Calibri"/>
        <family val="2"/>
        <scheme val="minor"/>
      </rPr>
      <t>)</t>
    </r>
  </si>
  <si>
    <r>
      <t xml:space="preserve">AST (SGOT) </t>
    </r>
    <r>
      <rPr>
        <sz val="11"/>
        <color theme="1"/>
        <rFont val="Calibri"/>
        <family val="2"/>
        <scheme val="minor"/>
      </rPr>
      <t>(U/L)**</t>
    </r>
  </si>
  <si>
    <r>
      <t xml:space="preserve">ALT (SGPT) </t>
    </r>
    <r>
      <rPr>
        <sz val="11"/>
        <color theme="1"/>
        <rFont val="Calibri"/>
        <family val="2"/>
        <scheme val="minor"/>
      </rPr>
      <t xml:space="preserve">(U/L)**  </t>
    </r>
  </si>
  <si>
    <t>**U/L = IU/L</t>
  </si>
  <si>
    <t>ASPIRE (MTN-020) Site-Specific Toxicity Table Calculator</t>
  </si>
  <si>
    <t>ASPIRE (MTN-020) Participant-Specific Toxicity Table Calculator</t>
  </si>
  <si>
    <t>Version:</t>
  </si>
  <si>
    <t xml:space="preserve">Implementation Date: </t>
  </si>
  <si>
    <r>
      <t xml:space="preserve">Hemoglobin (g/dL):
</t>
    </r>
    <r>
      <rPr>
        <i/>
        <sz val="11"/>
        <rFont val="Calibri"/>
        <family val="2"/>
        <scheme val="minor"/>
      </rPr>
      <t>HIV negative only*</t>
    </r>
  </si>
  <si>
    <t>*Hemoglobin grading rows shown here are for HIV negative participants only.  Reference the DAIDs Toxicity table for grading hemoglobin for HIV positive participants.  Note that the date of seroconversion is the date of the positive rapid(s)/western blot collection, not the date WB results are received.</t>
  </si>
  <si>
    <r>
      <t xml:space="preserve">Creatinine </t>
    </r>
    <r>
      <rPr>
        <sz val="11"/>
        <color theme="1"/>
        <rFont val="Calibri"/>
        <family val="2"/>
        <scheme val="minor"/>
      </rPr>
      <t>(µmol/L or mg/dL)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</si>
</sst>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font>
    <font>
      <sz val="11"/>
      <color theme="1"/>
      <name val="Arial"/>
      <family val="2"/>
    </font>
    <font>
      <b/>
      <sz val="14"/>
      <name val="Arial"/>
      <family val="2"/>
    </font>
    <font>
      <sz val="11"/>
      <color theme="1"/>
      <name val="Arial Narrow"/>
      <family val="2"/>
    </font>
    <font>
      <b/>
      <u/>
      <sz val="11"/>
      <color theme="1"/>
      <name val="Arial Narrow"/>
      <family val="2"/>
    </font>
    <font>
      <b/>
      <sz val="12"/>
      <name val="Arial"/>
      <family val="2"/>
    </font>
    <font>
      <sz val="10"/>
      <name val="Arial"/>
      <family val="2"/>
    </font>
    <font>
      <vertAlign val="superscript"/>
      <sz val="11"/>
      <color theme="1"/>
      <name val="Calibri"/>
      <family val="2"/>
      <scheme val="minor"/>
    </font>
    <font>
      <vertAlign val="superscript"/>
      <sz val="10"/>
      <color theme="1"/>
      <name val="Calibri"/>
      <family val="2"/>
      <scheme val="minor"/>
    </font>
    <font>
      <i/>
      <sz val="11"/>
      <name val="Calibri"/>
      <family val="2"/>
      <scheme val="minor"/>
    </font>
    <font>
      <sz val="9"/>
      <color theme="1"/>
      <name val="Arial Narrow"/>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123">
    <xf numFmtId="0" fontId="0" fillId="0" borderId="0" xfId="0"/>
    <xf numFmtId="0" fontId="0" fillId="0" borderId="0" xfId="0" applyAlignment="1">
      <alignment wrapText="1"/>
    </xf>
    <xf numFmtId="0" fontId="0" fillId="0" borderId="0" xfId="0" applyBorder="1" applyAlignment="1">
      <alignment wrapText="1"/>
    </xf>
    <xf numFmtId="0" fontId="0" fillId="3" borderId="0" xfId="0"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wrapText="1"/>
    </xf>
    <xf numFmtId="0" fontId="0" fillId="0" borderId="0" xfId="0" applyAlignment="1">
      <alignment horizontal="center" vertical="center"/>
    </xf>
    <xf numFmtId="0" fontId="6" fillId="0" borderId="0" xfId="0" applyFont="1" applyBorder="1" applyAlignment="1">
      <alignment vertical="top" wrapText="1"/>
    </xf>
    <xf numFmtId="0" fontId="0" fillId="0" borderId="0" xfId="0" applyAlignment="1">
      <alignment horizontal="center" wrapText="1"/>
    </xf>
    <xf numFmtId="0" fontId="5" fillId="0" borderId="0" xfId="0" applyFont="1" applyAlignment="1">
      <alignment vertical="center"/>
    </xf>
    <xf numFmtId="0" fontId="0" fillId="0" borderId="0" xfId="0" applyAlignment="1">
      <alignment vertical="center"/>
    </xf>
    <xf numFmtId="0" fontId="0" fillId="0" borderId="0" xfId="0" applyBorder="1" applyAlignment="1">
      <alignment horizontal="center" wrapText="1"/>
    </xf>
    <xf numFmtId="0" fontId="0" fillId="0" borderId="0" xfId="0" applyAlignment="1">
      <alignment horizontal="right" wrapText="1"/>
    </xf>
    <xf numFmtId="0" fontId="0" fillId="0" borderId="0" xfId="0" applyBorder="1" applyAlignment="1">
      <alignment horizontal="left" vertical="center" wrapText="1"/>
    </xf>
    <xf numFmtId="0" fontId="0" fillId="0" borderId="0" xfId="0" applyBorder="1" applyAlignment="1">
      <alignment horizontal="right" wrapText="1"/>
    </xf>
    <xf numFmtId="164" fontId="0" fillId="0" borderId="0" xfId="0" applyNumberFormat="1" applyAlignment="1">
      <alignment horizontal="right" wrapText="1"/>
    </xf>
    <xf numFmtId="0" fontId="0" fillId="0" borderId="0" xfId="0" applyAlignment="1">
      <alignment horizontal="left" wrapText="1"/>
    </xf>
    <xf numFmtId="0" fontId="0" fillId="0" borderId="0" xfId="0" applyBorder="1" applyAlignment="1">
      <alignment horizontal="left" wrapText="1"/>
    </xf>
    <xf numFmtId="0" fontId="0" fillId="3" borderId="0" xfId="0" applyFill="1"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lignment vertical="center"/>
    </xf>
    <xf numFmtId="0" fontId="1" fillId="3" borderId="0" xfId="0" applyFont="1" applyFill="1" applyBorder="1" applyAlignment="1">
      <alignment vertical="center" wrapText="1"/>
    </xf>
    <xf numFmtId="0" fontId="0" fillId="0" borderId="7" xfId="0" applyBorder="1" applyAlignment="1">
      <alignment horizontal="right" wrapText="1"/>
    </xf>
    <xf numFmtId="0" fontId="1" fillId="2" borderId="5" xfId="0" applyFont="1" applyFill="1" applyBorder="1" applyAlignment="1">
      <alignment horizontal="left" vertical="center" wrapText="1"/>
    </xf>
    <xf numFmtId="0" fontId="1" fillId="2" borderId="7" xfId="0" applyFont="1" applyFill="1" applyBorder="1" applyAlignment="1">
      <alignment horizontal="right" vertical="center" wrapText="1"/>
    </xf>
    <xf numFmtId="1" fontId="0" fillId="4" borderId="9" xfId="0" applyNumberFormat="1" applyFill="1" applyBorder="1" applyAlignment="1" applyProtection="1">
      <alignment horizontal="center" vertical="center" wrapText="1"/>
      <protection locked="0"/>
    </xf>
    <xf numFmtId="164" fontId="0" fillId="4" borderId="9" xfId="0" applyNumberFormat="1" applyFill="1" applyBorder="1" applyAlignment="1" applyProtection="1">
      <alignment horizontal="center" vertical="center" wrapText="1"/>
      <protection locked="0"/>
    </xf>
    <xf numFmtId="164" fontId="2" fillId="4" borderId="14" xfId="0" applyNumberFormat="1" applyFont="1" applyFill="1" applyBorder="1" applyAlignment="1" applyProtection="1">
      <alignment horizontal="center" vertical="center" wrapText="1"/>
      <protection locked="0"/>
    </xf>
    <xf numFmtId="164" fontId="2" fillId="4" borderId="9" xfId="0"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2" borderId="5" xfId="0" applyNumberFormat="1" applyFill="1" applyBorder="1" applyAlignment="1" applyProtection="1">
      <alignment horizontal="right" vertical="center" wrapText="1"/>
    </xf>
    <xf numFmtId="49" fontId="0" fillId="2" borderId="7" xfId="0" applyNumberFormat="1" applyFill="1" applyBorder="1" applyAlignment="1" applyProtection="1">
      <alignment horizontal="center" vertical="center" wrapText="1"/>
    </xf>
    <xf numFmtId="164" fontId="0" fillId="2" borderId="6" xfId="0" applyNumberFormat="1" applyFill="1" applyBorder="1" applyAlignment="1" applyProtection="1">
      <alignment horizontal="left" vertical="center" wrapText="1"/>
    </xf>
    <xf numFmtId="165" fontId="0" fillId="2" borderId="7" xfId="0" applyNumberFormat="1" applyFill="1" applyBorder="1" applyAlignment="1" applyProtection="1">
      <alignment horizontal="center" vertical="center" wrapText="1"/>
    </xf>
    <xf numFmtId="164" fontId="0" fillId="2" borderId="7" xfId="0" applyNumberFormat="1" applyFill="1" applyBorder="1" applyAlignment="1" applyProtection="1">
      <alignment horizontal="left" vertical="center" wrapText="1"/>
    </xf>
    <xf numFmtId="0" fontId="0" fillId="2" borderId="5" xfId="0" applyFill="1" applyBorder="1" applyAlignment="1" applyProtection="1">
      <alignment horizontal="right" vertical="center"/>
    </xf>
    <xf numFmtId="164" fontId="0" fillId="2" borderId="7" xfId="0" applyNumberFormat="1" applyFill="1" applyBorder="1" applyAlignment="1" applyProtection="1">
      <alignment horizontal="right" vertical="center"/>
    </xf>
    <xf numFmtId="0" fontId="0" fillId="2" borderId="7" xfId="0" applyFill="1" applyBorder="1" applyAlignment="1" applyProtection="1">
      <alignment horizontal="center" vertical="center"/>
    </xf>
    <xf numFmtId="164" fontId="0" fillId="2" borderId="6" xfId="0" applyNumberFormat="1" applyFill="1" applyBorder="1" applyAlignment="1" applyProtection="1">
      <alignment horizontal="left" vertical="center"/>
    </xf>
    <xf numFmtId="164" fontId="0" fillId="2" borderId="5" xfId="0" applyNumberFormat="1" applyFill="1" applyBorder="1" applyAlignment="1" applyProtection="1">
      <alignment horizontal="right" vertical="center"/>
    </xf>
    <xf numFmtId="0" fontId="0" fillId="2" borderId="0" xfId="0" applyFill="1" applyAlignment="1" applyProtection="1">
      <alignment vertical="center"/>
    </xf>
    <xf numFmtId="1" fontId="0" fillId="2" borderId="5" xfId="0" applyNumberFormat="1" applyFont="1" applyFill="1" applyBorder="1" applyAlignment="1" applyProtection="1">
      <alignment horizontal="right" vertical="center" wrapText="1"/>
    </xf>
    <xf numFmtId="0" fontId="0" fillId="2" borderId="7" xfId="0" quotePrefix="1" applyFont="1" applyFill="1" applyBorder="1" applyAlignment="1" applyProtection="1">
      <alignment horizontal="center" vertical="center" wrapText="1"/>
    </xf>
    <xf numFmtId="1" fontId="0" fillId="2" borderId="6" xfId="0" applyNumberFormat="1" applyFont="1" applyFill="1" applyBorder="1" applyAlignment="1" applyProtection="1">
      <alignment horizontal="left" vertical="center" wrapText="1"/>
    </xf>
    <xf numFmtId="0" fontId="0" fillId="2" borderId="5" xfId="0" applyFont="1" applyFill="1" applyBorder="1" applyAlignment="1" applyProtection="1">
      <alignment horizontal="right" vertical="center" wrapText="1"/>
    </xf>
    <xf numFmtId="164" fontId="0" fillId="2" borderId="5" xfId="0" applyNumberFormat="1" applyFont="1" applyFill="1" applyBorder="1" applyAlignment="1" applyProtection="1">
      <alignment horizontal="right" vertical="center"/>
    </xf>
    <xf numFmtId="0" fontId="1" fillId="2" borderId="7" xfId="0" quotePrefix="1" applyFont="1" applyFill="1" applyBorder="1" applyAlignment="1" applyProtection="1">
      <alignment vertical="center"/>
    </xf>
    <xf numFmtId="0" fontId="0" fillId="2" borderId="7" xfId="0" quotePrefix="1" applyFill="1" applyBorder="1" applyAlignment="1" applyProtection="1">
      <alignment horizontal="center" vertical="center"/>
    </xf>
    <xf numFmtId="0" fontId="4" fillId="2" borderId="5" xfId="0" applyFont="1" applyFill="1" applyBorder="1" applyAlignment="1" applyProtection="1">
      <alignment horizontal="right" vertical="center"/>
    </xf>
    <xf numFmtId="0" fontId="1" fillId="2" borderId="5" xfId="0" applyFont="1" applyFill="1" applyBorder="1" applyAlignment="1" applyProtection="1">
      <alignment horizontal="left" vertical="center" wrapText="1"/>
      <protection locked="0"/>
    </xf>
    <xf numFmtId="0" fontId="0" fillId="0" borderId="0" xfId="0" applyProtection="1"/>
    <xf numFmtId="0" fontId="5" fillId="0" borderId="0" xfId="0" applyFont="1" applyAlignment="1" applyProtection="1">
      <alignment horizontal="center"/>
    </xf>
    <xf numFmtId="0" fontId="8" fillId="0" borderId="0" xfId="0" applyFont="1" applyFill="1" applyAlignment="1" applyProtection="1">
      <alignment horizontal="right" vertical="center"/>
    </xf>
    <xf numFmtId="0" fontId="6" fillId="0" borderId="0" xfId="0" applyFont="1" applyBorder="1" applyAlignment="1" applyProtection="1">
      <alignment horizontal="center" vertical="center" wrapText="1"/>
    </xf>
    <xf numFmtId="0" fontId="0" fillId="0" borderId="0" xfId="0" applyAlignment="1" applyProtection="1">
      <alignment horizontal="center" vertical="center"/>
    </xf>
    <xf numFmtId="0" fontId="5"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0" fillId="2" borderId="2" xfId="0" applyFont="1" applyFill="1" applyBorder="1" applyAlignment="1" applyProtection="1">
      <alignment vertical="center" wrapText="1"/>
    </xf>
    <xf numFmtId="0" fontId="1" fillId="0" borderId="0" xfId="0" applyFont="1" applyBorder="1" applyAlignment="1" applyProtection="1">
      <alignment horizontal="center"/>
    </xf>
    <xf numFmtId="0" fontId="0" fillId="0" borderId="0"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Border="1" applyProtection="1"/>
    <xf numFmtId="0" fontId="0" fillId="0" borderId="0" xfId="0" applyBorder="1" applyProtection="1"/>
    <xf numFmtId="0" fontId="2" fillId="3" borderId="5" xfId="0" applyFont="1" applyFill="1" applyBorder="1" applyAlignment="1" applyProtection="1">
      <alignment horizontal="left" vertical="center" wrapText="1"/>
    </xf>
    <xf numFmtId="0" fontId="0" fillId="0" borderId="0" xfId="0" applyAlignment="1" applyProtection="1">
      <alignment vertical="center"/>
    </xf>
    <xf numFmtId="0" fontId="0" fillId="0" borderId="0" xfId="0" applyAlignment="1" applyProtection="1">
      <alignment vertical="top" wrapText="1"/>
    </xf>
    <xf numFmtId="0" fontId="1" fillId="3" borderId="0" xfId="0" applyFont="1" applyFill="1" applyBorder="1" applyAlignment="1" applyProtection="1">
      <alignment horizontal="center" vertical="center" wrapText="1"/>
    </xf>
    <xf numFmtId="0" fontId="0" fillId="3" borderId="0" xfId="0" applyFill="1" applyBorder="1" applyProtection="1"/>
    <xf numFmtId="0" fontId="0" fillId="3" borderId="0" xfId="0" applyFill="1" applyBorder="1" applyAlignment="1" applyProtection="1">
      <alignment horizontal="center" vertical="center" wrapText="1"/>
    </xf>
    <xf numFmtId="0" fontId="1" fillId="3" borderId="0" xfId="0" applyFont="1" applyFill="1" applyBorder="1" applyAlignment="1" applyProtection="1">
      <alignment horizontal="center"/>
    </xf>
    <xf numFmtId="0" fontId="0" fillId="3" borderId="0" xfId="0" applyFill="1" applyBorder="1" applyAlignment="1" applyProtection="1">
      <alignment horizontal="center"/>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0" xfId="0" applyFont="1" applyBorder="1" applyAlignment="1">
      <alignment horizontal="right" wrapText="1"/>
    </xf>
    <xf numFmtId="0" fontId="0" fillId="0" borderId="1" xfId="0" applyBorder="1" applyAlignment="1" applyProtection="1">
      <alignment horizontal="center" wrapText="1"/>
      <protection locked="0"/>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1" xfId="0" applyFont="1" applyFill="1" applyBorder="1" applyAlignment="1">
      <alignment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0" borderId="0" xfId="0" applyFont="1" applyBorder="1" applyAlignment="1">
      <alignment horizontal="left" vertical="top" wrapText="1"/>
    </xf>
    <xf numFmtId="0" fontId="5" fillId="0" borderId="0" xfId="0" applyFont="1" applyAlignment="1">
      <alignment horizontal="center" vertical="center"/>
    </xf>
    <xf numFmtId="0" fontId="0" fillId="3" borderId="2"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5" fillId="0" borderId="0" xfId="0" applyFont="1" applyAlignment="1" applyProtection="1">
      <alignment horizontal="center"/>
    </xf>
    <xf numFmtId="0" fontId="5"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6" fillId="0" borderId="0" xfId="0" applyFont="1" applyBorder="1" applyAlignment="1" applyProtection="1">
      <alignment horizontal="left" vertical="top" wrapText="1"/>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3" borderId="2" xfId="0" applyFont="1" applyFill="1" applyBorder="1" applyAlignment="1" applyProtection="1">
      <alignment horizontal="center" vertical="top" wrapText="1"/>
    </xf>
    <xf numFmtId="0" fontId="0" fillId="3" borderId="4" xfId="0" applyFont="1" applyFill="1" applyBorder="1" applyAlignment="1" applyProtection="1">
      <alignment horizontal="center" vertical="top" wrapText="1"/>
    </xf>
    <xf numFmtId="0" fontId="8" fillId="0" borderId="0" xfId="0" applyFont="1" applyFill="1" applyBorder="1" applyAlignment="1" applyProtection="1">
      <alignment horizontal="right" vertical="center"/>
    </xf>
    <xf numFmtId="0" fontId="8" fillId="0" borderId="13" xfId="0" applyFont="1" applyFill="1" applyBorder="1" applyAlignment="1" applyProtection="1">
      <alignment horizontal="right" vertical="center"/>
    </xf>
    <xf numFmtId="0" fontId="0" fillId="0" borderId="0" xfId="0" applyBorder="1" applyAlignment="1" applyProtection="1">
      <alignment horizontal="left"/>
      <protection locked="0"/>
    </xf>
    <xf numFmtId="0" fontId="1" fillId="3" borderId="0" xfId="0" applyFont="1" applyFill="1" applyBorder="1" applyAlignment="1" applyProtection="1">
      <alignment horizontal="center"/>
    </xf>
    <xf numFmtId="0" fontId="1" fillId="0" borderId="0" xfId="0" applyFont="1" applyBorder="1" applyAlignment="1" applyProtection="1">
      <alignment horizontal="center" wrapText="1"/>
    </xf>
    <xf numFmtId="0" fontId="1" fillId="0" borderId="0" xfId="0" applyFont="1" applyBorder="1" applyAlignment="1" applyProtection="1">
      <alignment horizontal="center"/>
    </xf>
    <xf numFmtId="0" fontId="1" fillId="3" borderId="2"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0" borderId="0" xfId="0" applyFont="1" applyBorder="1" applyAlignment="1" applyProtection="1">
      <alignment horizontal="right" wrapText="1"/>
    </xf>
    <xf numFmtId="0" fontId="1" fillId="0" borderId="8" xfId="0" applyFont="1" applyBorder="1" applyAlignment="1" applyProtection="1">
      <alignment horizontal="center"/>
    </xf>
    <xf numFmtId="0" fontId="13" fillId="0" borderId="3"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tabSelected="1" zoomScaleNormal="100" workbookViewId="0">
      <selection activeCell="A16" sqref="A16"/>
    </sheetView>
  </sheetViews>
  <sheetFormatPr defaultRowHeight="15" x14ac:dyDescent="0.25"/>
  <cols>
    <col min="1" max="1" width="27.85546875" style="16" customWidth="1"/>
    <col min="2" max="3" width="6.42578125" style="1" customWidth="1"/>
    <col min="4" max="4" width="9.7109375" style="12" customWidth="1"/>
    <col min="5" max="5" width="1.7109375" style="1" customWidth="1"/>
    <col min="6" max="6" width="9.7109375" style="16" customWidth="1"/>
    <col min="7" max="7" width="9.7109375" style="12" customWidth="1"/>
    <col min="8" max="8" width="1.7109375" style="1" customWidth="1"/>
    <col min="9" max="9" width="9.7109375" style="16" customWidth="1"/>
    <col min="10" max="10" width="9.7109375" style="12" customWidth="1"/>
    <col min="11" max="11" width="1.7109375" style="1" customWidth="1"/>
    <col min="12" max="12" width="9.7109375" style="16" customWidth="1"/>
    <col min="13" max="13" width="9.42578125" style="12" customWidth="1"/>
    <col min="14" max="14" width="10.28515625" style="1" customWidth="1"/>
  </cols>
  <sheetData>
    <row r="1" spans="1:21" s="10" customFormat="1" ht="27.75" customHeight="1" x14ac:dyDescent="0.25">
      <c r="A1" s="87" t="s">
        <v>63</v>
      </c>
      <c r="B1" s="87"/>
      <c r="C1" s="87"/>
      <c r="D1" s="87"/>
      <c r="E1" s="87"/>
      <c r="F1" s="87"/>
      <c r="G1" s="87"/>
      <c r="H1" s="87"/>
      <c r="I1" s="87"/>
      <c r="J1" s="87"/>
      <c r="K1" s="87"/>
      <c r="L1" s="87"/>
      <c r="M1" s="87"/>
      <c r="N1" s="87"/>
      <c r="O1" s="9"/>
      <c r="P1" s="9"/>
      <c r="Q1" s="9"/>
      <c r="R1" s="9"/>
      <c r="S1" s="9"/>
      <c r="T1" s="9"/>
      <c r="U1" s="9"/>
    </row>
    <row r="2" spans="1:21" ht="66" customHeight="1" x14ac:dyDescent="0.25">
      <c r="A2" s="86" t="s">
        <v>53</v>
      </c>
      <c r="B2" s="86"/>
      <c r="C2" s="86"/>
      <c r="D2" s="86"/>
      <c r="E2" s="86"/>
      <c r="F2" s="86"/>
      <c r="G2" s="86"/>
      <c r="H2" s="86"/>
      <c r="I2" s="86"/>
      <c r="J2" s="86"/>
      <c r="K2" s="86"/>
      <c r="L2" s="86"/>
      <c r="M2" s="86"/>
      <c r="N2" s="86"/>
      <c r="O2" s="7"/>
      <c r="P2" s="7"/>
      <c r="Q2" s="7"/>
      <c r="R2" s="7"/>
      <c r="S2" s="7"/>
      <c r="T2" s="7"/>
      <c r="U2" s="7"/>
    </row>
    <row r="3" spans="1:21" ht="15" customHeight="1" x14ac:dyDescent="0.25"/>
    <row r="4" spans="1:21" s="6" customFormat="1" ht="27" customHeight="1" x14ac:dyDescent="0.25">
      <c r="A4" s="83" t="s">
        <v>0</v>
      </c>
      <c r="B4" s="84"/>
      <c r="C4" s="85"/>
      <c r="D4" s="83" t="s">
        <v>1</v>
      </c>
      <c r="E4" s="84"/>
      <c r="F4" s="85"/>
      <c r="G4" s="83" t="s">
        <v>2</v>
      </c>
      <c r="H4" s="84"/>
      <c r="I4" s="85"/>
      <c r="J4" s="83" t="s">
        <v>3</v>
      </c>
      <c r="K4" s="84"/>
      <c r="L4" s="85"/>
      <c r="M4" s="83" t="s">
        <v>4</v>
      </c>
      <c r="N4" s="85"/>
    </row>
    <row r="5" spans="1:21" s="10" customFormat="1" ht="24.95" customHeight="1" x14ac:dyDescent="0.25">
      <c r="A5" s="82" t="s">
        <v>57</v>
      </c>
      <c r="B5" s="82"/>
      <c r="C5" s="82"/>
      <c r="D5" s="79" t="s">
        <v>45</v>
      </c>
      <c r="E5" s="81"/>
      <c r="F5" s="80"/>
      <c r="G5" s="79" t="s">
        <v>46</v>
      </c>
      <c r="H5" s="81"/>
      <c r="I5" s="80"/>
      <c r="J5" s="79" t="s">
        <v>52</v>
      </c>
      <c r="K5" s="81"/>
      <c r="L5" s="80"/>
      <c r="M5" s="79" t="s">
        <v>51</v>
      </c>
      <c r="N5" s="80"/>
    </row>
    <row r="6" spans="1:21" s="10" customFormat="1" ht="24.95" customHeight="1" x14ac:dyDescent="0.25">
      <c r="A6" s="82" t="s">
        <v>58</v>
      </c>
      <c r="B6" s="82"/>
      <c r="C6" s="82"/>
      <c r="D6" s="79" t="s">
        <v>47</v>
      </c>
      <c r="E6" s="81"/>
      <c r="F6" s="80"/>
      <c r="G6" s="79" t="s">
        <v>48</v>
      </c>
      <c r="H6" s="81"/>
      <c r="I6" s="80"/>
      <c r="J6" s="79" t="s">
        <v>49</v>
      </c>
      <c r="K6" s="81"/>
      <c r="L6" s="80"/>
      <c r="M6" s="79" t="s">
        <v>50</v>
      </c>
      <c r="N6" s="80"/>
    </row>
    <row r="7" spans="1:21" s="10" customFormat="1" ht="24.75" customHeight="1" x14ac:dyDescent="0.25">
      <c r="A7" s="82" t="s">
        <v>56</v>
      </c>
      <c r="B7" s="82"/>
      <c r="C7" s="82"/>
      <c r="D7" s="79" t="s">
        <v>36</v>
      </c>
      <c r="E7" s="81"/>
      <c r="F7" s="80"/>
      <c r="G7" s="79" t="s">
        <v>38</v>
      </c>
      <c r="H7" s="81"/>
      <c r="I7" s="80"/>
      <c r="J7" s="79" t="s">
        <v>40</v>
      </c>
      <c r="K7" s="81"/>
      <c r="L7" s="80"/>
      <c r="M7" s="79" t="s">
        <v>42</v>
      </c>
      <c r="N7" s="80"/>
    </row>
    <row r="8" spans="1:21" s="10" customFormat="1" ht="24.95" customHeight="1" x14ac:dyDescent="0.25">
      <c r="A8" s="82" t="s">
        <v>59</v>
      </c>
      <c r="B8" s="82"/>
      <c r="C8" s="82"/>
      <c r="D8" s="79" t="s">
        <v>37</v>
      </c>
      <c r="E8" s="81"/>
      <c r="F8" s="80"/>
      <c r="G8" s="79" t="s">
        <v>39</v>
      </c>
      <c r="H8" s="81"/>
      <c r="I8" s="80"/>
      <c r="J8" s="79" t="s">
        <v>41</v>
      </c>
      <c r="K8" s="81"/>
      <c r="L8" s="80"/>
      <c r="M8" s="79" t="s">
        <v>43</v>
      </c>
      <c r="N8" s="80"/>
    </row>
    <row r="9" spans="1:21" s="10" customFormat="1" ht="24.95" customHeight="1" thickBot="1" x14ac:dyDescent="0.3">
      <c r="A9" s="21"/>
      <c r="B9" s="21"/>
      <c r="C9" s="21"/>
      <c r="D9" s="3"/>
      <c r="E9" s="3"/>
      <c r="F9" s="3"/>
      <c r="G9" s="3"/>
      <c r="H9" s="3"/>
      <c r="I9" s="3"/>
      <c r="J9" s="3"/>
      <c r="K9" s="3"/>
      <c r="L9" s="3"/>
      <c r="M9" s="3"/>
      <c r="N9" s="3"/>
    </row>
    <row r="10" spans="1:21" s="10" customFormat="1" ht="24.95" customHeight="1" thickBot="1" x14ac:dyDescent="0.3">
      <c r="A10" s="23" t="s">
        <v>60</v>
      </c>
      <c r="B10" s="24" t="s">
        <v>33</v>
      </c>
      <c r="C10" s="25">
        <v>10</v>
      </c>
      <c r="D10" s="75" t="s">
        <v>5</v>
      </c>
      <c r="E10" s="75"/>
      <c r="F10" s="76"/>
      <c r="G10" s="74" t="s">
        <v>9</v>
      </c>
      <c r="H10" s="75"/>
      <c r="I10" s="76"/>
      <c r="J10" s="74" t="s">
        <v>10</v>
      </c>
      <c r="K10" s="75"/>
      <c r="L10" s="76"/>
      <c r="M10" s="74" t="s">
        <v>11</v>
      </c>
      <c r="N10" s="76"/>
    </row>
    <row r="11" spans="1:21" s="10" customFormat="1" ht="24.95" customHeight="1" x14ac:dyDescent="0.25">
      <c r="A11" s="18"/>
      <c r="B11" s="3"/>
      <c r="C11" s="5"/>
      <c r="D11" s="41">
        <f>C10*1.25</f>
        <v>12.5</v>
      </c>
      <c r="E11" s="42" t="s">
        <v>12</v>
      </c>
      <c r="F11" s="43">
        <f>C10*2.5</f>
        <v>25</v>
      </c>
      <c r="G11" s="41">
        <f>C10*2.6</f>
        <v>26</v>
      </c>
      <c r="H11" s="42" t="s">
        <v>12</v>
      </c>
      <c r="I11" s="43">
        <f>C10*5</f>
        <v>50</v>
      </c>
      <c r="J11" s="41">
        <f>C10*5.1</f>
        <v>51</v>
      </c>
      <c r="K11" s="42" t="s">
        <v>12</v>
      </c>
      <c r="L11" s="43">
        <f>C10*10</f>
        <v>100</v>
      </c>
      <c r="M11" s="44" t="s">
        <v>34</v>
      </c>
      <c r="N11" s="43">
        <f>C10*10</f>
        <v>100</v>
      </c>
    </row>
    <row r="12" spans="1:21" ht="13.5" customHeight="1" thickBot="1" x14ac:dyDescent="0.35">
      <c r="C12" s="11"/>
      <c r="D12" s="22"/>
      <c r="E12" s="11"/>
      <c r="F12" s="17"/>
      <c r="G12" s="14"/>
      <c r="H12" s="11"/>
      <c r="I12" s="17"/>
      <c r="J12" s="14"/>
      <c r="K12" s="11"/>
      <c r="L12" s="17"/>
      <c r="M12" s="14"/>
      <c r="N12" s="11"/>
    </row>
    <row r="13" spans="1:21" ht="24.95" customHeight="1" thickBot="1" x14ac:dyDescent="0.3">
      <c r="A13" s="23" t="s">
        <v>61</v>
      </c>
      <c r="B13" s="24" t="s">
        <v>33</v>
      </c>
      <c r="C13" s="25">
        <v>20</v>
      </c>
      <c r="D13" s="75" t="s">
        <v>5</v>
      </c>
      <c r="E13" s="75"/>
      <c r="F13" s="76"/>
      <c r="G13" s="74" t="s">
        <v>9</v>
      </c>
      <c r="H13" s="75"/>
      <c r="I13" s="76"/>
      <c r="J13" s="74" t="s">
        <v>10</v>
      </c>
      <c r="K13" s="75"/>
      <c r="L13" s="76"/>
      <c r="M13" s="74" t="s">
        <v>11</v>
      </c>
      <c r="N13" s="76"/>
    </row>
    <row r="14" spans="1:21" ht="24.95" customHeight="1" x14ac:dyDescent="0.3">
      <c r="A14" s="17"/>
      <c r="B14" s="2"/>
      <c r="C14" s="4"/>
      <c r="D14" s="41">
        <f>C13*1.25</f>
        <v>25</v>
      </c>
      <c r="E14" s="42" t="s">
        <v>12</v>
      </c>
      <c r="F14" s="43">
        <f>C13*2.5</f>
        <v>50</v>
      </c>
      <c r="G14" s="41">
        <f>C13*2.6</f>
        <v>52</v>
      </c>
      <c r="H14" s="42" t="s">
        <v>12</v>
      </c>
      <c r="I14" s="43">
        <f>C13*5</f>
        <v>100</v>
      </c>
      <c r="J14" s="41">
        <f>C13*5.1</f>
        <v>102</v>
      </c>
      <c r="K14" s="42" t="s">
        <v>12</v>
      </c>
      <c r="L14" s="43">
        <f>C13*10</f>
        <v>200</v>
      </c>
      <c r="M14" s="44" t="s">
        <v>34</v>
      </c>
      <c r="N14" s="43">
        <f>C13*10</f>
        <v>200</v>
      </c>
    </row>
    <row r="15" spans="1:21" ht="29.25" customHeight="1" thickBot="1" x14ac:dyDescent="0.35">
      <c r="C15" s="8"/>
    </row>
    <row r="16" spans="1:21" ht="24.95" customHeight="1" thickBot="1" x14ac:dyDescent="0.3">
      <c r="A16" s="49" t="s">
        <v>69</v>
      </c>
      <c r="B16" s="24" t="s">
        <v>33</v>
      </c>
      <c r="C16" s="26">
        <v>5</v>
      </c>
      <c r="D16" s="72" t="s">
        <v>17</v>
      </c>
      <c r="E16" s="72"/>
      <c r="F16" s="73"/>
      <c r="G16" s="74" t="s">
        <v>18</v>
      </c>
      <c r="H16" s="75"/>
      <c r="I16" s="76"/>
      <c r="J16" s="74" t="s">
        <v>19</v>
      </c>
      <c r="K16" s="75"/>
      <c r="L16" s="76"/>
      <c r="M16" s="74" t="s">
        <v>21</v>
      </c>
      <c r="N16" s="76"/>
    </row>
    <row r="17" spans="1:14" s="10" customFormat="1" ht="24.95" customHeight="1" x14ac:dyDescent="0.25">
      <c r="A17" s="13"/>
      <c r="B17" s="19"/>
      <c r="C17" s="20"/>
      <c r="D17" s="45">
        <f>C16*1.1</f>
        <v>5.5</v>
      </c>
      <c r="E17" s="46" t="s">
        <v>12</v>
      </c>
      <c r="F17" s="38">
        <f>C16*1.3</f>
        <v>6.5</v>
      </c>
      <c r="G17" s="39">
        <f>C16*1.4</f>
        <v>7</v>
      </c>
      <c r="H17" s="47" t="s">
        <v>12</v>
      </c>
      <c r="I17" s="38">
        <f>C16*1.8</f>
        <v>9</v>
      </c>
      <c r="J17" s="39">
        <f>C16*1.9</f>
        <v>9.5</v>
      </c>
      <c r="K17" s="47" t="s">
        <v>12</v>
      </c>
      <c r="L17" s="38">
        <f>C16*3.4</f>
        <v>17</v>
      </c>
      <c r="M17" s="48" t="s">
        <v>35</v>
      </c>
      <c r="N17" s="38">
        <f>C16*3.5</f>
        <v>17.5</v>
      </c>
    </row>
    <row r="18" spans="1:14" x14ac:dyDescent="0.25">
      <c r="D18" s="15"/>
    </row>
    <row r="19" spans="1:14" ht="17.25" x14ac:dyDescent="0.25">
      <c r="A19" s="16" t="s">
        <v>55</v>
      </c>
      <c r="J19" s="77" t="s">
        <v>65</v>
      </c>
      <c r="K19" s="77"/>
      <c r="L19" s="77"/>
      <c r="M19" s="78"/>
      <c r="N19" s="78"/>
    </row>
    <row r="20" spans="1:14" x14ac:dyDescent="0.25">
      <c r="A20" s="16" t="s">
        <v>62</v>
      </c>
      <c r="E20" s="2"/>
      <c r="J20" s="77" t="s">
        <v>66</v>
      </c>
      <c r="K20" s="77"/>
      <c r="L20" s="77"/>
      <c r="M20" s="78"/>
      <c r="N20" s="78"/>
    </row>
  </sheetData>
  <sheetProtection password="D293" sheet="1" objects="1" scenarios="1"/>
  <mergeCells count="43">
    <mergeCell ref="A2:N2"/>
    <mergeCell ref="A1:N1"/>
    <mergeCell ref="A4:C4"/>
    <mergeCell ref="A5:C5"/>
    <mergeCell ref="J4:L4"/>
    <mergeCell ref="J5:L5"/>
    <mergeCell ref="G4:I4"/>
    <mergeCell ref="G5:I5"/>
    <mergeCell ref="M5:N5"/>
    <mergeCell ref="M4:N4"/>
    <mergeCell ref="A6:C6"/>
    <mergeCell ref="A7:C7"/>
    <mergeCell ref="A8:C8"/>
    <mergeCell ref="D13:F13"/>
    <mergeCell ref="D4:F4"/>
    <mergeCell ref="D5:F5"/>
    <mergeCell ref="D6:F6"/>
    <mergeCell ref="D7:F7"/>
    <mergeCell ref="D8:F8"/>
    <mergeCell ref="D10:F10"/>
    <mergeCell ref="G13:I13"/>
    <mergeCell ref="G10:I10"/>
    <mergeCell ref="M6:N6"/>
    <mergeCell ref="M7:N7"/>
    <mergeCell ref="M8:N8"/>
    <mergeCell ref="J6:L6"/>
    <mergeCell ref="J7:L7"/>
    <mergeCell ref="J8:L8"/>
    <mergeCell ref="J13:L13"/>
    <mergeCell ref="J10:L10"/>
    <mergeCell ref="G6:I6"/>
    <mergeCell ref="G7:I7"/>
    <mergeCell ref="G8:I8"/>
    <mergeCell ref="M20:N20"/>
    <mergeCell ref="M19:N19"/>
    <mergeCell ref="M13:N13"/>
    <mergeCell ref="M10:N10"/>
    <mergeCell ref="M16:N16"/>
    <mergeCell ref="D16:F16"/>
    <mergeCell ref="G16:I16"/>
    <mergeCell ref="J16:L16"/>
    <mergeCell ref="J19:L19"/>
    <mergeCell ref="J20:L20"/>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workbookViewId="0">
      <selection activeCell="I19" sqref="I19"/>
    </sheetView>
  </sheetViews>
  <sheetFormatPr defaultRowHeight="15" x14ac:dyDescent="0.25"/>
  <cols>
    <col min="1" max="1" width="19.5703125" style="50" customWidth="1"/>
    <col min="2" max="2" width="5.85546875" style="50" customWidth="1"/>
    <col min="3" max="3" width="9.28515625" style="50" customWidth="1"/>
    <col min="4" max="4" width="1.7109375" style="50" customWidth="1"/>
    <col min="5" max="6" width="9.28515625" style="50" customWidth="1"/>
    <col min="7" max="7" width="1.7109375" style="50" customWidth="1"/>
    <col min="8" max="9" width="9.28515625" style="50" customWidth="1"/>
    <col min="10" max="10" width="1.7109375" style="50" customWidth="1"/>
    <col min="11" max="11" width="9.28515625" style="50" customWidth="1"/>
    <col min="12" max="12" width="11.42578125" style="50" customWidth="1"/>
    <col min="13" max="13" width="19.42578125" style="50" customWidth="1"/>
    <col min="14" max="16384" width="9.140625" style="50"/>
  </cols>
  <sheetData>
    <row r="1" spans="1:16" ht="23.25" customHeight="1" x14ac:dyDescent="0.25">
      <c r="A1" s="103" t="s">
        <v>64</v>
      </c>
      <c r="B1" s="103"/>
      <c r="C1" s="103"/>
      <c r="D1" s="103"/>
      <c r="E1" s="103"/>
      <c r="F1" s="103"/>
      <c r="G1" s="103"/>
      <c r="H1" s="103"/>
      <c r="I1" s="103"/>
      <c r="J1" s="103"/>
      <c r="K1" s="103"/>
      <c r="L1" s="103"/>
      <c r="M1" s="103"/>
    </row>
    <row r="2" spans="1:16" ht="11.25" customHeight="1" thickBot="1" x14ac:dyDescent="0.3">
      <c r="A2" s="51"/>
      <c r="B2" s="51"/>
      <c r="C2" s="51"/>
      <c r="D2" s="51"/>
      <c r="E2" s="51"/>
      <c r="F2" s="51"/>
      <c r="G2" s="51"/>
      <c r="H2" s="51"/>
      <c r="I2" s="51"/>
      <c r="J2" s="51"/>
      <c r="K2" s="51"/>
      <c r="L2" s="51"/>
      <c r="M2" s="51"/>
    </row>
    <row r="3" spans="1:16" s="54" customFormat="1" ht="23.25" customHeight="1" thickBot="1" x14ac:dyDescent="0.3">
      <c r="A3" s="52" t="s">
        <v>25</v>
      </c>
      <c r="B3" s="104" t="s">
        <v>26</v>
      </c>
      <c r="C3" s="105"/>
      <c r="D3" s="105"/>
      <c r="E3" s="106"/>
      <c r="F3" s="53"/>
      <c r="G3" s="53"/>
      <c r="H3" s="112" t="s">
        <v>27</v>
      </c>
      <c r="I3" s="112"/>
      <c r="J3" s="113"/>
      <c r="K3" s="29" t="s">
        <v>28</v>
      </c>
      <c r="L3" s="53"/>
      <c r="M3" s="53"/>
    </row>
    <row r="4" spans="1:16" s="54" customFormat="1" ht="11.25" customHeight="1" x14ac:dyDescent="0.25">
      <c r="A4" s="52"/>
      <c r="B4" s="55"/>
      <c r="C4" s="56"/>
      <c r="D4" s="56"/>
      <c r="E4" s="56"/>
      <c r="F4" s="53"/>
      <c r="G4" s="53"/>
      <c r="I4" s="57"/>
      <c r="J4" s="57"/>
      <c r="K4" s="53"/>
      <c r="L4" s="53"/>
      <c r="M4" s="53"/>
    </row>
    <row r="5" spans="1:16" ht="75" customHeight="1" x14ac:dyDescent="0.25">
      <c r="A5" s="107" t="s">
        <v>54</v>
      </c>
      <c r="B5" s="107"/>
      <c r="C5" s="107"/>
      <c r="D5" s="107"/>
      <c r="E5" s="107"/>
      <c r="F5" s="107"/>
      <c r="G5" s="107"/>
      <c r="H5" s="107"/>
      <c r="I5" s="107"/>
      <c r="J5" s="107"/>
      <c r="K5" s="107"/>
      <c r="L5" s="107"/>
      <c r="M5" s="107"/>
    </row>
    <row r="6" spans="1:16" ht="9" customHeight="1" thickBot="1" x14ac:dyDescent="0.3"/>
    <row r="7" spans="1:16" ht="24.95" customHeight="1" x14ac:dyDescent="0.25">
      <c r="A7" s="58" t="s">
        <v>32</v>
      </c>
      <c r="B7" s="27">
        <v>50</v>
      </c>
      <c r="C7" s="92" t="s">
        <v>1</v>
      </c>
      <c r="D7" s="92"/>
      <c r="E7" s="93"/>
      <c r="F7" s="91" t="s">
        <v>2</v>
      </c>
      <c r="G7" s="92"/>
      <c r="H7" s="93"/>
      <c r="I7" s="91" t="s">
        <v>3</v>
      </c>
      <c r="J7" s="92"/>
      <c r="K7" s="93"/>
      <c r="L7" s="91" t="s">
        <v>4</v>
      </c>
      <c r="M7" s="93"/>
    </row>
    <row r="8" spans="1:16" ht="48.75" customHeight="1" x14ac:dyDescent="0.25">
      <c r="A8" s="91" t="s">
        <v>8</v>
      </c>
      <c r="B8" s="100"/>
      <c r="C8" s="94" t="s">
        <v>6</v>
      </c>
      <c r="D8" s="89"/>
      <c r="E8" s="90"/>
      <c r="F8" s="88" t="s">
        <v>22</v>
      </c>
      <c r="G8" s="89"/>
      <c r="H8" s="90"/>
      <c r="I8" s="94" t="s">
        <v>23</v>
      </c>
      <c r="J8" s="89"/>
      <c r="K8" s="90"/>
      <c r="L8" s="110" t="s">
        <v>24</v>
      </c>
      <c r="M8" s="111"/>
    </row>
    <row r="9" spans="1:16" ht="24.95" customHeight="1" x14ac:dyDescent="0.25">
      <c r="A9" s="116"/>
      <c r="B9" s="116"/>
      <c r="C9" s="95" t="s">
        <v>6</v>
      </c>
      <c r="D9" s="96"/>
      <c r="E9" s="97"/>
      <c r="F9" s="30">
        <f>-(B7*0.0949-B7)</f>
        <v>45.255000000000003</v>
      </c>
      <c r="G9" s="31" t="s">
        <v>12</v>
      </c>
      <c r="H9" s="32">
        <f>-(B7*0.05-B7)</f>
        <v>47.5</v>
      </c>
      <c r="I9" s="30">
        <f>-(B7*0.1949-B7)</f>
        <v>40.255000000000003</v>
      </c>
      <c r="J9" s="33" t="s">
        <v>12</v>
      </c>
      <c r="K9" s="34">
        <f>-(B7*0.095-B7)</f>
        <v>45.25</v>
      </c>
      <c r="L9" s="35" t="s">
        <v>13</v>
      </c>
      <c r="M9" s="32">
        <f>-(B7*0.195-B7)</f>
        <v>40.25</v>
      </c>
    </row>
    <row r="10" spans="1:16" ht="15.75" thickBot="1" x14ac:dyDescent="0.3">
      <c r="A10" s="117"/>
      <c r="B10" s="117"/>
      <c r="C10" s="59"/>
      <c r="D10" s="59"/>
      <c r="E10" s="60"/>
      <c r="F10" s="61"/>
      <c r="G10" s="61"/>
      <c r="K10" s="62"/>
      <c r="L10" s="63"/>
      <c r="M10" s="63"/>
    </row>
    <row r="11" spans="1:16" s="54" customFormat="1" ht="30" customHeight="1" thickBot="1" x14ac:dyDescent="0.3">
      <c r="A11" s="64" t="s">
        <v>67</v>
      </c>
      <c r="B11" s="28">
        <v>15</v>
      </c>
      <c r="C11" s="92" t="s">
        <v>1</v>
      </c>
      <c r="D11" s="92"/>
      <c r="E11" s="93"/>
      <c r="F11" s="91" t="s">
        <v>2</v>
      </c>
      <c r="G11" s="92"/>
      <c r="H11" s="93"/>
      <c r="I11" s="91" t="s">
        <v>3</v>
      </c>
      <c r="J11" s="92"/>
      <c r="K11" s="93"/>
      <c r="L11" s="91" t="s">
        <v>4</v>
      </c>
      <c r="M11" s="93"/>
    </row>
    <row r="12" spans="1:16" s="54" customFormat="1" ht="48.75" customHeight="1" x14ac:dyDescent="0.25">
      <c r="A12" s="118" t="s">
        <v>8</v>
      </c>
      <c r="B12" s="119"/>
      <c r="C12" s="98" t="s">
        <v>29</v>
      </c>
      <c r="D12" s="99"/>
      <c r="E12" s="100"/>
      <c r="F12" s="98" t="s">
        <v>30</v>
      </c>
      <c r="G12" s="99"/>
      <c r="H12" s="100"/>
      <c r="I12" s="98" t="s">
        <v>31</v>
      </c>
      <c r="J12" s="99"/>
      <c r="K12" s="100"/>
      <c r="L12" s="98" t="s">
        <v>44</v>
      </c>
      <c r="M12" s="100"/>
    </row>
    <row r="13" spans="1:16" s="65" customFormat="1" ht="24.95" customHeight="1" x14ac:dyDescent="0.25">
      <c r="A13" s="108"/>
      <c r="B13" s="109"/>
      <c r="C13" s="36">
        <f>(B11-3.4)</f>
        <v>11.6</v>
      </c>
      <c r="D13" s="37" t="s">
        <v>12</v>
      </c>
      <c r="E13" s="38">
        <f>(B11-2.5)</f>
        <v>12.5</v>
      </c>
      <c r="F13" s="39">
        <f>(B11-4.4)</f>
        <v>10.6</v>
      </c>
      <c r="G13" s="37" t="s">
        <v>12</v>
      </c>
      <c r="H13" s="38">
        <f>(B11-3.5)</f>
        <v>11.5</v>
      </c>
      <c r="I13" s="40"/>
      <c r="J13" s="35" t="s">
        <v>13</v>
      </c>
      <c r="K13" s="38">
        <f>B11-4.5</f>
        <v>10.5</v>
      </c>
      <c r="L13" s="95" t="s">
        <v>44</v>
      </c>
      <c r="M13" s="97"/>
    </row>
    <row r="14" spans="1:16" ht="31.5" customHeight="1" x14ac:dyDescent="0.25">
      <c r="A14" s="117"/>
      <c r="B14" s="121"/>
      <c r="C14" s="96" t="s">
        <v>14</v>
      </c>
      <c r="D14" s="96"/>
      <c r="E14" s="97"/>
      <c r="F14" s="95" t="s">
        <v>15</v>
      </c>
      <c r="G14" s="96"/>
      <c r="H14" s="97"/>
      <c r="I14" s="95" t="s">
        <v>16</v>
      </c>
      <c r="J14" s="96"/>
      <c r="K14" s="97"/>
      <c r="L14" s="101" t="s">
        <v>7</v>
      </c>
      <c r="M14" s="102"/>
      <c r="P14" s="63"/>
    </row>
    <row r="15" spans="1:16" s="66" customFormat="1" ht="38.25" customHeight="1" x14ac:dyDescent="0.25">
      <c r="C15" s="122" t="s">
        <v>68</v>
      </c>
      <c r="D15" s="122"/>
      <c r="E15" s="122"/>
      <c r="F15" s="122"/>
      <c r="G15" s="122"/>
      <c r="H15" s="122"/>
      <c r="I15" s="122"/>
      <c r="J15" s="122"/>
      <c r="K15" s="122"/>
      <c r="L15" s="122"/>
      <c r="M15" s="122"/>
    </row>
    <row r="16" spans="1:16" x14ac:dyDescent="0.25">
      <c r="A16" s="120" t="s">
        <v>65</v>
      </c>
      <c r="B16" s="120"/>
      <c r="C16" s="120"/>
      <c r="D16" s="78"/>
      <c r="E16" s="78"/>
      <c r="F16" s="63"/>
      <c r="G16" s="63"/>
      <c r="I16" s="63"/>
      <c r="J16" s="63"/>
      <c r="K16" s="114" t="s">
        <v>20</v>
      </c>
      <c r="L16" s="114"/>
      <c r="M16" s="114"/>
    </row>
    <row r="17" spans="1:13" x14ac:dyDescent="0.25">
      <c r="A17" s="120" t="s">
        <v>66</v>
      </c>
      <c r="B17" s="120"/>
      <c r="C17" s="120"/>
      <c r="D17" s="78"/>
      <c r="E17" s="78"/>
      <c r="F17" s="67"/>
      <c r="G17" s="67"/>
      <c r="H17" s="67"/>
      <c r="I17" s="67"/>
      <c r="J17" s="67"/>
      <c r="K17" s="67"/>
      <c r="L17" s="67"/>
      <c r="M17" s="67"/>
    </row>
    <row r="18" spans="1:13" x14ac:dyDescent="0.25">
      <c r="A18" s="68"/>
      <c r="B18" s="68"/>
      <c r="C18" s="68"/>
      <c r="D18" s="68"/>
      <c r="E18" s="69"/>
      <c r="F18" s="69"/>
      <c r="G18" s="69"/>
      <c r="H18" s="69"/>
      <c r="I18" s="69"/>
      <c r="J18" s="69"/>
      <c r="K18" s="69"/>
      <c r="L18" s="69"/>
      <c r="M18" s="69"/>
    </row>
    <row r="19" spans="1:13" x14ac:dyDescent="0.25">
      <c r="A19" s="115"/>
      <c r="B19" s="115"/>
      <c r="C19" s="70"/>
      <c r="D19" s="70"/>
      <c r="E19" s="71"/>
      <c r="F19" s="71"/>
      <c r="G19" s="71"/>
      <c r="H19" s="71"/>
      <c r="I19" s="71"/>
      <c r="J19" s="71"/>
      <c r="K19" s="71"/>
      <c r="L19" s="71"/>
      <c r="M19" s="71"/>
    </row>
    <row r="20" spans="1:13" x14ac:dyDescent="0.25">
      <c r="A20" s="115"/>
      <c r="B20" s="115"/>
      <c r="C20" s="70"/>
      <c r="D20" s="70"/>
      <c r="E20" s="71"/>
      <c r="F20" s="71"/>
      <c r="G20" s="71"/>
      <c r="H20" s="71"/>
      <c r="I20" s="71"/>
      <c r="J20" s="71"/>
      <c r="K20" s="71"/>
      <c r="L20" s="71"/>
      <c r="M20" s="71"/>
    </row>
    <row r="21" spans="1:13" x14ac:dyDescent="0.25">
      <c r="A21" s="68"/>
      <c r="B21" s="68"/>
      <c r="C21" s="68"/>
      <c r="D21" s="68"/>
      <c r="E21" s="68"/>
      <c r="F21" s="68"/>
      <c r="G21" s="68"/>
      <c r="H21" s="68"/>
      <c r="I21" s="68"/>
      <c r="J21" s="68"/>
      <c r="K21" s="68"/>
      <c r="L21" s="68"/>
      <c r="M21" s="68"/>
    </row>
    <row r="22" spans="1:13" x14ac:dyDescent="0.25">
      <c r="L22" s="63"/>
    </row>
  </sheetData>
  <sheetProtection password="D293" sheet="1" objects="1" scenarios="1"/>
  <mergeCells count="40">
    <mergeCell ref="K16:M16"/>
    <mergeCell ref="A19:B19"/>
    <mergeCell ref="A20:B20"/>
    <mergeCell ref="A9:B9"/>
    <mergeCell ref="A10:B10"/>
    <mergeCell ref="A12:B12"/>
    <mergeCell ref="A16:C16"/>
    <mergeCell ref="C11:E11"/>
    <mergeCell ref="C12:E12"/>
    <mergeCell ref="C14:E14"/>
    <mergeCell ref="A14:B14"/>
    <mergeCell ref="D16:E16"/>
    <mergeCell ref="A17:C17"/>
    <mergeCell ref="D17:E17"/>
    <mergeCell ref="C15:M15"/>
    <mergeCell ref="A8:B8"/>
    <mergeCell ref="A1:M1"/>
    <mergeCell ref="B3:E3"/>
    <mergeCell ref="A5:M5"/>
    <mergeCell ref="A13:B13"/>
    <mergeCell ref="L8:M8"/>
    <mergeCell ref="I12:K12"/>
    <mergeCell ref="H3:J3"/>
    <mergeCell ref="L13:M13"/>
    <mergeCell ref="L12:M12"/>
    <mergeCell ref="C7:E7"/>
    <mergeCell ref="C8:E8"/>
    <mergeCell ref="C9:E9"/>
    <mergeCell ref="I11:K11"/>
    <mergeCell ref="L11:M11"/>
    <mergeCell ref="F7:H7"/>
    <mergeCell ref="F8:H8"/>
    <mergeCell ref="I7:K7"/>
    <mergeCell ref="I8:K8"/>
    <mergeCell ref="L7:M7"/>
    <mergeCell ref="F14:H14"/>
    <mergeCell ref="F12:H12"/>
    <mergeCell ref="F11:H11"/>
    <mergeCell ref="I14:K14"/>
    <mergeCell ref="L14:M1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vt:lpstr>
      <vt:lpstr>Page 2</vt:lpstr>
      <vt:lpstr>'Page 1'!Print_Area</vt:lpstr>
      <vt:lpstr>'Page 2'!Print_Area</vt:lpstr>
    </vt:vector>
  </TitlesOfParts>
  <Company>FHI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Mayo (US - NC)</dc:creator>
  <cp:lastModifiedBy>Katie Schwartz</cp:lastModifiedBy>
  <cp:lastPrinted>2012-12-10T11:52:26Z</cp:lastPrinted>
  <dcterms:created xsi:type="dcterms:W3CDTF">2012-02-03T19:33:55Z</dcterms:created>
  <dcterms:modified xsi:type="dcterms:W3CDTF">2012-12-10T11:52:47Z</dcterms:modified>
</cp:coreProperties>
</file>